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DATA\Bogen\Kreisbogenreferent\Kreismeisterschaften\2021_3_WA im Freien - Corona\"/>
    </mc:Choice>
  </mc:AlternateContent>
  <xr:revisionPtr revIDLastSave="0" documentId="13_ncr:1_{275261FC-70D5-4E25-A63E-71FEE4585D5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meldung_km_WA_im_Freien" sheetId="1" r:id="rId1"/>
    <sheet name="Altersklassen" sheetId="3" r:id="rId2"/>
    <sheet name="Klassen" sheetId="2" state="hidden" r:id="rId3"/>
  </sheets>
  <definedNames>
    <definedName name="_xlnm._FilterDatabase" localSheetId="0" hidden="1">meldung_km_WA_im_Freien!$A$7:$K$7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" i="3" l="1"/>
  <c r="I28" i="3"/>
  <c r="K28" i="3" s="1"/>
  <c r="O28" i="3" s="1"/>
  <c r="H28" i="3"/>
  <c r="J27" i="3"/>
  <c r="I27" i="3"/>
  <c r="K27" i="3" s="1"/>
  <c r="O27" i="3" s="1"/>
  <c r="H27" i="3"/>
  <c r="J26" i="3"/>
  <c r="I26" i="3"/>
  <c r="H26" i="3"/>
  <c r="J25" i="3"/>
  <c r="I25" i="3"/>
  <c r="H25" i="3"/>
  <c r="K25" i="3" s="1"/>
  <c r="O25" i="3" s="1"/>
  <c r="J23" i="3"/>
  <c r="I23" i="3"/>
  <c r="K23" i="3" s="1"/>
  <c r="O23" i="3" s="1"/>
  <c r="H23" i="3"/>
  <c r="J22" i="3"/>
  <c r="I22" i="3"/>
  <c r="K22" i="3" s="1"/>
  <c r="O22" i="3" s="1"/>
  <c r="H22" i="3"/>
  <c r="J21" i="3"/>
  <c r="I21" i="3"/>
  <c r="K21" i="3" s="1"/>
  <c r="O21" i="3" s="1"/>
  <c r="H21" i="3"/>
  <c r="J20" i="3"/>
  <c r="I20" i="3"/>
  <c r="H20" i="3"/>
  <c r="J19" i="3"/>
  <c r="I19" i="3"/>
  <c r="H19" i="3"/>
  <c r="J18" i="3"/>
  <c r="I18" i="3"/>
  <c r="H18" i="3"/>
  <c r="K18" i="3" s="1"/>
  <c r="O18" i="3" s="1"/>
  <c r="J16" i="3"/>
  <c r="I16" i="3"/>
  <c r="K16" i="3" s="1"/>
  <c r="O16" i="3" s="1"/>
  <c r="H16" i="3"/>
  <c r="J15" i="3"/>
  <c r="I15" i="3"/>
  <c r="K15" i="3" s="1"/>
  <c r="O15" i="3" s="1"/>
  <c r="H15" i="3"/>
  <c r="J14" i="3"/>
  <c r="I14" i="3"/>
  <c r="H14" i="3"/>
  <c r="K13" i="3"/>
  <c r="O13" i="3" s="1"/>
  <c r="J13" i="3"/>
  <c r="I13" i="3"/>
  <c r="H13" i="3"/>
  <c r="J12" i="3"/>
  <c r="I12" i="3"/>
  <c r="K12" i="3" s="1"/>
  <c r="O12" i="3" s="1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K6" i="3" s="1"/>
  <c r="O6" i="3" s="1"/>
  <c r="K26" i="3" l="1"/>
  <c r="O26" i="3" s="1"/>
  <c r="K9" i="3"/>
  <c r="O9" i="3" s="1"/>
  <c r="K14" i="3"/>
  <c r="O14" i="3" s="1"/>
  <c r="K8" i="3"/>
  <c r="O8" i="3" s="1"/>
  <c r="K19" i="3"/>
  <c r="O19" i="3" s="1"/>
  <c r="K11" i="3"/>
  <c r="O11" i="3" s="1"/>
  <c r="K7" i="3"/>
  <c r="O7" i="3" s="1"/>
  <c r="K20" i="3"/>
  <c r="O20" i="3" s="1"/>
  <c r="K10" i="3"/>
  <c r="O10" i="3" s="1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8" i="2"/>
  <c r="I18" i="2"/>
  <c r="H19" i="2"/>
  <c r="I19" i="2"/>
  <c r="H20" i="2"/>
  <c r="I20" i="2"/>
  <c r="H21" i="2"/>
  <c r="I21" i="2"/>
  <c r="H22" i="2"/>
  <c r="I22" i="2"/>
  <c r="H23" i="2"/>
  <c r="I23" i="2"/>
  <c r="H25" i="2"/>
  <c r="K25" i="2" s="1"/>
  <c r="I25" i="2"/>
  <c r="H26" i="2"/>
  <c r="I26" i="2"/>
  <c r="H27" i="2"/>
  <c r="I27" i="2"/>
  <c r="H28" i="2"/>
  <c r="I28" i="2"/>
  <c r="J28" i="2"/>
  <c r="K28" i="2"/>
  <c r="K27" i="2"/>
  <c r="J27" i="2"/>
  <c r="K26" i="2"/>
  <c r="J26" i="2"/>
  <c r="J25" i="2"/>
  <c r="J23" i="2"/>
  <c r="K23" i="2"/>
  <c r="J22" i="2"/>
  <c r="K22" i="2"/>
  <c r="J21" i="2"/>
  <c r="J20" i="2"/>
  <c r="J19" i="2"/>
  <c r="K19" i="2"/>
  <c r="K18" i="2"/>
  <c r="J18" i="2"/>
  <c r="J16" i="2"/>
  <c r="K16" i="2"/>
  <c r="J15" i="2"/>
  <c r="K15" i="2"/>
  <c r="J14" i="2"/>
  <c r="J13" i="2"/>
  <c r="J12" i="2"/>
  <c r="K12" i="2"/>
  <c r="J11" i="2"/>
  <c r="J10" i="2"/>
  <c r="K9" i="2"/>
  <c r="J9" i="2"/>
  <c r="K8" i="2"/>
  <c r="J8" i="2"/>
  <c r="J7" i="2"/>
  <c r="J6" i="2"/>
  <c r="K6" i="2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K10" i="2" l="1"/>
  <c r="K21" i="2"/>
  <c r="K7" i="2"/>
  <c r="K13" i="2"/>
  <c r="K14" i="2"/>
  <c r="K11" i="2"/>
  <c r="K20" i="2"/>
</calcChain>
</file>

<file path=xl/sharedStrings.xml><?xml version="1.0" encoding="utf-8"?>
<sst xmlns="http://schemas.openxmlformats.org/spreadsheetml/2006/main" count="216" uniqueCount="65">
  <si>
    <t>Verein</t>
  </si>
  <si>
    <t>Vereinsnummer</t>
  </si>
  <si>
    <t>Name</t>
  </si>
  <si>
    <t>Vorname</t>
  </si>
  <si>
    <t>Sportpass-Nr.</t>
  </si>
  <si>
    <t>Rec</t>
  </si>
  <si>
    <t>Comp</t>
  </si>
  <si>
    <t>Blank</t>
  </si>
  <si>
    <t>Klasse</t>
  </si>
  <si>
    <t>Meldezettel Kreismeisterschaften Schützenkreis Bielefeld</t>
  </si>
  <si>
    <t>Geb.-Datum</t>
  </si>
  <si>
    <t>Beispiel</t>
  </si>
  <si>
    <t>Mustermann</t>
  </si>
  <si>
    <t>Max</t>
  </si>
  <si>
    <t>1578 9624 9241 5869</t>
  </si>
  <si>
    <t>Damen</t>
  </si>
  <si>
    <t>Senioren</t>
  </si>
  <si>
    <t xml:space="preserve">Junioren </t>
  </si>
  <si>
    <t>Seniorinnen</t>
  </si>
  <si>
    <t xml:space="preserve">Schützenjahr: </t>
  </si>
  <si>
    <t>Bogen</t>
  </si>
  <si>
    <t>WSB-Klasse</t>
  </si>
  <si>
    <t>Apollon-Klasse</t>
  </si>
  <si>
    <t>Alter von</t>
  </si>
  <si>
    <t>Alter bis</t>
  </si>
  <si>
    <t xml:space="preserve">von </t>
  </si>
  <si>
    <t>bis</t>
  </si>
  <si>
    <t>Beschreibung</t>
  </si>
  <si>
    <t>Jahrgänge Text</t>
  </si>
  <si>
    <t>Pfeile / Entfernung / Auflage - im Freien</t>
  </si>
  <si>
    <t>Startgeld</t>
  </si>
  <si>
    <t>Recurve</t>
  </si>
  <si>
    <t>Schüler C</t>
  </si>
  <si>
    <t>72 Pfeile, 15m, 80 cm Auflage</t>
  </si>
  <si>
    <t>Schüler B</t>
  </si>
  <si>
    <t>72 Pfeile, 25m, 80 cm Auflage</t>
  </si>
  <si>
    <t>Schüler A</t>
  </si>
  <si>
    <t>72 Pfeile, 40m, 122 cm Auflage</t>
  </si>
  <si>
    <t>Jugend</t>
  </si>
  <si>
    <t>72 Pfeile, 60m, 122 cm Auflage</t>
  </si>
  <si>
    <t>72 Pfeile, 70m, 122 cm Auflage</t>
  </si>
  <si>
    <t>Herren</t>
  </si>
  <si>
    <t>Herren Master</t>
  </si>
  <si>
    <t>Damen Master</t>
  </si>
  <si>
    <t>72 Pfeile, 50m, 122 cm Auflage</t>
  </si>
  <si>
    <t>Compound</t>
  </si>
  <si>
    <t>Schüler</t>
  </si>
  <si>
    <t>72 Pfeile, 50m, 80er Spot</t>
  </si>
  <si>
    <t xml:space="preserve">Herren </t>
  </si>
  <si>
    <t>Blankbogen</t>
  </si>
  <si>
    <t>--&gt; Klassen siehe 2. Reiter</t>
  </si>
  <si>
    <t>Recurve -  Herren</t>
  </si>
  <si>
    <t>25. 05 1985</t>
  </si>
  <si>
    <t>Pfeile / Entfernung / Auflage - Halle</t>
  </si>
  <si>
    <t>Pfeile / Entfernung / Auflage - Corona</t>
  </si>
  <si>
    <t xml:space="preserve">Kompakt - Text </t>
  </si>
  <si>
    <t>60 Pfeile, 15m, 80cm Auflage</t>
  </si>
  <si>
    <t>60 Pfeile, 18m, 60cm Auflage</t>
  </si>
  <si>
    <t>72 Pfeile, 18 m, 80 cm - 6 Ring Auflage</t>
  </si>
  <si>
    <t>60 Pfeile, 18m, 40cm Auflage</t>
  </si>
  <si>
    <t>72 Pfeile, 30 m, 80 cm - 6 Ring Auflage</t>
  </si>
  <si>
    <t>60 Pfeile, 18m, Spot Ø 40cm</t>
  </si>
  <si>
    <t>60 Pfeile, 18m, 60cm</t>
  </si>
  <si>
    <t xml:space="preserve">60 Pfeile, 18m, 60cm </t>
  </si>
  <si>
    <t>AO-KM im Freien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</si>
</sst>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4" fillId="0" borderId="2" xfId="0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0" fillId="0" borderId="0" xfId="0" applyFill="1" applyBorder="1"/>
    <xf numFmtId="0" fontId="3" fillId="0" borderId="0" xfId="0" applyFont="1" applyBorder="1" applyAlignment="1"/>
    <xf numFmtId="0" fontId="5" fillId="0" borderId="5" xfId="0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7" fillId="2" borderId="0" xfId="0" applyFont="1" applyFill="1"/>
    <xf numFmtId="0" fontId="8" fillId="3" borderId="0" xfId="0" applyFont="1" applyFill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6" fontId="0" fillId="0" borderId="0" xfId="0" applyNumberFormat="1"/>
    <xf numFmtId="0" fontId="0" fillId="0" borderId="0" xfId="0" applyAlignment="1">
      <alignment horizontal="left"/>
    </xf>
    <xf numFmtId="0" fontId="7" fillId="0" borderId="0" xfId="0" quotePrefix="1" applyFont="1"/>
    <xf numFmtId="0" fontId="8" fillId="0" borderId="0" xfId="1" applyFont="1"/>
    <xf numFmtId="0" fontId="8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1" fillId="0" borderId="0" xfId="1"/>
    <xf numFmtId="0" fontId="8" fillId="3" borderId="0" xfId="1" applyFont="1" applyFill="1"/>
    <xf numFmtId="14" fontId="1" fillId="0" borderId="0" xfId="1" applyNumberFormat="1" applyAlignment="1">
      <alignment horizontal="center"/>
    </xf>
    <xf numFmtId="0" fontId="8" fillId="3" borderId="0" xfId="1" applyFont="1" applyFill="1" applyAlignment="1">
      <alignment horizontal="center"/>
    </xf>
    <xf numFmtId="0" fontId="8" fillId="3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14" fontId="6" fillId="0" borderId="0" xfId="1" applyNumberFormat="1" applyFont="1" applyAlignment="1">
      <alignment horizontal="center" vertical="center"/>
    </xf>
    <xf numFmtId="6" fontId="1" fillId="0" borderId="0" xfId="1" applyNumberFormat="1"/>
    <xf numFmtId="0" fontId="1" fillId="0" borderId="0" xfId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3" fillId="0" borderId="0" xfId="0" applyFont="1" applyBorder="1" applyAlignment="1">
      <alignment horizontal="right"/>
    </xf>
  </cellXfs>
  <cellStyles count="2">
    <cellStyle name="Normal" xfId="0" builtinId="0"/>
    <cellStyle name="Normal 2" xfId="1" xr:uid="{F39AA53B-7619-4275-8D31-FB3DCBDE154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J6" sqref="J6"/>
    </sheetView>
  </sheetViews>
  <sheetFormatPr defaultColWidth="11.42578125" defaultRowHeight="12.75" x14ac:dyDescent="0.2"/>
  <cols>
    <col min="1" max="1" width="4.5703125" customWidth="1"/>
    <col min="2" max="2" width="19.5703125" customWidth="1"/>
    <col min="3" max="3" width="25.7109375" customWidth="1"/>
    <col min="4" max="4" width="22.28515625" style="1" customWidth="1"/>
    <col min="5" max="5" width="15.7109375" style="1" customWidth="1"/>
    <col min="6" max="8" width="7.7109375" style="1" customWidth="1"/>
    <col min="9" max="9" width="25" style="1" customWidth="1"/>
    <col min="10" max="10" width="35.85546875" customWidth="1"/>
  </cols>
  <sheetData>
    <row r="1" spans="1:11" s="2" customFormat="1" ht="18" x14ac:dyDescent="0.25">
      <c r="B1" s="2" t="s">
        <v>9</v>
      </c>
      <c r="D1" s="3"/>
      <c r="E1" s="3"/>
      <c r="F1" s="3"/>
      <c r="G1" s="3"/>
      <c r="H1" s="52" t="s">
        <v>64</v>
      </c>
      <c r="I1" s="52"/>
      <c r="J1" s="15"/>
      <c r="K1" s="15"/>
    </row>
    <row r="3" spans="1:11" s="4" customFormat="1" ht="15.75" x14ac:dyDescent="0.25">
      <c r="B3" s="5" t="s">
        <v>0</v>
      </c>
      <c r="C3" s="6"/>
      <c r="D3" s="7"/>
      <c r="E3" s="49" t="s">
        <v>1</v>
      </c>
      <c r="F3" s="49"/>
      <c r="G3" s="7"/>
      <c r="H3" s="7"/>
      <c r="I3" s="7"/>
    </row>
    <row r="4" spans="1:11" s="4" customFormat="1" ht="27.75" customHeight="1" x14ac:dyDescent="0.2">
      <c r="B4" s="50"/>
      <c r="C4" s="50"/>
      <c r="D4" s="7"/>
      <c r="E4" s="50"/>
      <c r="F4" s="50"/>
      <c r="G4" s="7"/>
      <c r="H4" s="7"/>
      <c r="I4" s="7"/>
    </row>
    <row r="5" spans="1:11" s="4" customFormat="1" ht="15" x14ac:dyDescent="0.2">
      <c r="B5" s="8"/>
      <c r="C5" s="8"/>
      <c r="D5" s="7"/>
      <c r="E5" s="7"/>
      <c r="F5" s="7"/>
      <c r="G5" s="7"/>
      <c r="H5" s="7"/>
      <c r="I5" s="7"/>
    </row>
    <row r="6" spans="1:11" s="4" customFormat="1" ht="15.75" x14ac:dyDescent="0.25">
      <c r="D6" s="7"/>
      <c r="E6" s="7"/>
      <c r="F6" s="51"/>
      <c r="G6" s="51"/>
      <c r="H6" s="51"/>
      <c r="I6" s="7"/>
    </row>
    <row r="7" spans="1:11" s="4" customFormat="1" ht="15.75" x14ac:dyDescent="0.25">
      <c r="B7" s="9" t="s">
        <v>2</v>
      </c>
      <c r="C7" s="9" t="s">
        <v>3</v>
      </c>
      <c r="D7" s="10" t="s">
        <v>4</v>
      </c>
      <c r="E7" s="10" t="s">
        <v>10</v>
      </c>
      <c r="F7" s="16" t="s">
        <v>5</v>
      </c>
      <c r="G7" s="16" t="s">
        <v>6</v>
      </c>
      <c r="H7" s="16" t="s">
        <v>7</v>
      </c>
      <c r="I7" s="13" t="s">
        <v>8</v>
      </c>
    </row>
    <row r="8" spans="1:11" s="4" customFormat="1" ht="15" x14ac:dyDescent="0.2">
      <c r="A8" s="11">
        <v>1</v>
      </c>
      <c r="B8" s="12"/>
      <c r="C8" s="12"/>
      <c r="D8" s="12"/>
      <c r="E8" s="12"/>
      <c r="F8" s="12"/>
      <c r="G8" s="12"/>
      <c r="H8" s="12"/>
      <c r="I8" s="12"/>
      <c r="J8" s="14"/>
    </row>
    <row r="9" spans="1:11" s="4" customFormat="1" ht="15" x14ac:dyDescent="0.2">
      <c r="A9" s="11">
        <f>A8+1</f>
        <v>2</v>
      </c>
      <c r="B9" s="12"/>
      <c r="C9" s="12"/>
      <c r="D9" s="12"/>
      <c r="E9" s="12"/>
      <c r="F9" s="12"/>
      <c r="G9" s="12"/>
      <c r="H9" s="12"/>
      <c r="I9" s="12"/>
      <c r="J9" s="14"/>
    </row>
    <row r="10" spans="1:11" s="4" customFormat="1" ht="15" x14ac:dyDescent="0.2">
      <c r="A10" s="11">
        <f t="shared" ref="A10:A27" si="0">A9+1</f>
        <v>3</v>
      </c>
      <c r="B10" s="12"/>
      <c r="C10" s="12"/>
      <c r="D10" s="12"/>
      <c r="E10" s="12"/>
      <c r="F10" s="12"/>
      <c r="G10" s="12"/>
      <c r="H10" s="12"/>
      <c r="I10" s="12"/>
      <c r="J10" s="14"/>
    </row>
    <row r="11" spans="1:11" s="4" customFormat="1" ht="15" x14ac:dyDescent="0.2">
      <c r="A11" s="11">
        <f t="shared" si="0"/>
        <v>4</v>
      </c>
      <c r="B11" s="12"/>
      <c r="C11" s="12"/>
      <c r="D11" s="12"/>
      <c r="E11" s="12"/>
      <c r="F11" s="12"/>
      <c r="G11" s="12"/>
      <c r="H11" s="12"/>
      <c r="I11" s="12"/>
      <c r="J11" s="14"/>
    </row>
    <row r="12" spans="1:11" s="4" customFormat="1" ht="15" x14ac:dyDescent="0.2">
      <c r="A12" s="11">
        <f t="shared" si="0"/>
        <v>5</v>
      </c>
      <c r="B12" s="12"/>
      <c r="C12" s="12"/>
      <c r="D12" s="12"/>
      <c r="E12" s="12"/>
      <c r="F12" s="12"/>
      <c r="G12" s="12"/>
      <c r="H12" s="12"/>
      <c r="I12" s="12"/>
      <c r="J12" s="14"/>
    </row>
    <row r="13" spans="1:11" s="4" customFormat="1" ht="15" x14ac:dyDescent="0.2">
      <c r="A13" s="11">
        <f t="shared" si="0"/>
        <v>6</v>
      </c>
      <c r="B13" s="12"/>
      <c r="C13" s="12"/>
      <c r="D13" s="12"/>
      <c r="E13" s="12"/>
      <c r="F13" s="12"/>
      <c r="G13" s="12"/>
      <c r="H13" s="12"/>
      <c r="I13" s="12"/>
      <c r="J13" s="14"/>
    </row>
    <row r="14" spans="1:11" s="4" customFormat="1" ht="15" x14ac:dyDescent="0.2">
      <c r="A14" s="11">
        <f t="shared" si="0"/>
        <v>7</v>
      </c>
      <c r="B14" s="12"/>
      <c r="C14" s="12"/>
      <c r="D14" s="12"/>
      <c r="E14" s="12"/>
      <c r="F14" s="12"/>
      <c r="G14" s="12"/>
      <c r="H14" s="12"/>
      <c r="I14" s="12"/>
      <c r="J14" s="14"/>
    </row>
    <row r="15" spans="1:11" s="4" customFormat="1" ht="15" x14ac:dyDescent="0.2">
      <c r="A15" s="11">
        <f t="shared" si="0"/>
        <v>8</v>
      </c>
      <c r="B15" s="12"/>
      <c r="C15" s="12"/>
      <c r="D15" s="12"/>
      <c r="E15" s="12"/>
      <c r="F15" s="12"/>
      <c r="G15" s="12"/>
      <c r="H15" s="12"/>
      <c r="I15" s="12"/>
      <c r="J15" s="14"/>
    </row>
    <row r="16" spans="1:11" s="4" customFormat="1" ht="15" x14ac:dyDescent="0.2">
      <c r="A16" s="11">
        <f t="shared" si="0"/>
        <v>9</v>
      </c>
      <c r="B16" s="12"/>
      <c r="C16" s="12"/>
      <c r="D16" s="12"/>
      <c r="E16" s="12"/>
      <c r="F16" s="12"/>
      <c r="G16" s="12"/>
      <c r="H16" s="12"/>
      <c r="I16" s="12"/>
      <c r="J16" s="14"/>
    </row>
    <row r="17" spans="1:10" s="4" customFormat="1" ht="15" x14ac:dyDescent="0.2">
      <c r="A17" s="11">
        <f t="shared" si="0"/>
        <v>10</v>
      </c>
      <c r="B17" s="12"/>
      <c r="C17" s="12"/>
      <c r="D17" s="12"/>
      <c r="E17" s="12"/>
      <c r="F17" s="12"/>
      <c r="G17" s="12"/>
      <c r="H17" s="12"/>
      <c r="I17" s="12"/>
      <c r="J17" s="14"/>
    </row>
    <row r="18" spans="1:10" s="4" customFormat="1" ht="15" x14ac:dyDescent="0.2">
      <c r="A18" s="11">
        <f t="shared" si="0"/>
        <v>11</v>
      </c>
      <c r="B18" s="12"/>
      <c r="C18" s="12"/>
      <c r="D18" s="12"/>
      <c r="E18" s="12"/>
      <c r="F18" s="12"/>
      <c r="G18" s="12"/>
      <c r="H18" s="12"/>
      <c r="I18" s="12"/>
      <c r="J18" s="14"/>
    </row>
    <row r="19" spans="1:10" s="4" customFormat="1" ht="15" x14ac:dyDescent="0.2">
      <c r="A19" s="11">
        <f t="shared" si="0"/>
        <v>12</v>
      </c>
      <c r="B19" s="12"/>
      <c r="C19" s="12"/>
      <c r="D19" s="12"/>
      <c r="E19" s="12"/>
      <c r="F19" s="12"/>
      <c r="G19" s="12"/>
      <c r="H19" s="12"/>
      <c r="I19" s="12"/>
      <c r="J19" s="14"/>
    </row>
    <row r="20" spans="1:10" s="4" customFormat="1" ht="15" x14ac:dyDescent="0.2">
      <c r="A20" s="11">
        <f t="shared" si="0"/>
        <v>13</v>
      </c>
      <c r="B20" s="12"/>
      <c r="C20" s="12"/>
      <c r="D20" s="12"/>
      <c r="E20" s="12"/>
      <c r="F20" s="12"/>
      <c r="G20" s="12"/>
      <c r="H20" s="12"/>
      <c r="I20" s="12"/>
      <c r="J20" s="14"/>
    </row>
    <row r="21" spans="1:10" s="4" customFormat="1" ht="15" x14ac:dyDescent="0.2">
      <c r="A21" s="11">
        <f t="shared" si="0"/>
        <v>14</v>
      </c>
      <c r="B21" s="12"/>
      <c r="C21" s="12"/>
      <c r="D21" s="12"/>
      <c r="E21" s="12"/>
      <c r="F21" s="12"/>
      <c r="G21" s="12"/>
      <c r="H21" s="12"/>
      <c r="I21" s="12"/>
      <c r="J21" s="14"/>
    </row>
    <row r="22" spans="1:10" s="4" customFormat="1" ht="15" x14ac:dyDescent="0.2">
      <c r="A22" s="11">
        <f t="shared" si="0"/>
        <v>15</v>
      </c>
      <c r="B22" s="12"/>
      <c r="C22" s="12"/>
      <c r="D22" s="12"/>
      <c r="E22" s="12"/>
      <c r="F22" s="12"/>
      <c r="G22" s="12"/>
      <c r="H22" s="12"/>
      <c r="I22" s="12"/>
      <c r="J22" s="14"/>
    </row>
    <row r="23" spans="1:10" s="4" customFormat="1" ht="15" x14ac:dyDescent="0.2">
      <c r="A23" s="11">
        <f t="shared" si="0"/>
        <v>16</v>
      </c>
      <c r="B23" s="12"/>
      <c r="C23" s="12"/>
      <c r="D23" s="12"/>
      <c r="E23" s="12"/>
      <c r="F23" s="12"/>
      <c r="G23" s="12"/>
      <c r="H23" s="12"/>
      <c r="I23" s="12"/>
      <c r="J23" s="14"/>
    </row>
    <row r="24" spans="1:10" s="4" customFormat="1" ht="15" x14ac:dyDescent="0.2">
      <c r="A24" s="11">
        <f t="shared" si="0"/>
        <v>17</v>
      </c>
      <c r="B24" s="12"/>
      <c r="C24" s="12"/>
      <c r="D24" s="12"/>
      <c r="E24" s="12"/>
      <c r="F24" s="12"/>
      <c r="G24" s="12"/>
      <c r="H24" s="12"/>
      <c r="I24" s="12"/>
      <c r="J24" s="14"/>
    </row>
    <row r="25" spans="1:10" s="4" customFormat="1" ht="15" x14ac:dyDescent="0.2">
      <c r="A25" s="11">
        <f t="shared" si="0"/>
        <v>18</v>
      </c>
      <c r="B25" s="12"/>
      <c r="C25" s="12"/>
      <c r="D25" s="12"/>
      <c r="E25" s="12"/>
      <c r="F25" s="12"/>
      <c r="G25" s="12"/>
      <c r="H25" s="12"/>
      <c r="I25" s="12"/>
      <c r="J25" s="14"/>
    </row>
    <row r="26" spans="1:10" s="4" customFormat="1" ht="15" x14ac:dyDescent="0.2">
      <c r="A26" s="11">
        <f t="shared" si="0"/>
        <v>19</v>
      </c>
      <c r="B26" s="12"/>
      <c r="C26" s="12"/>
      <c r="D26" s="12"/>
      <c r="E26" s="12"/>
      <c r="F26" s="12"/>
      <c r="G26" s="12"/>
      <c r="H26" s="12"/>
      <c r="I26" s="12"/>
      <c r="J26" s="14"/>
    </row>
    <row r="27" spans="1:10" s="4" customFormat="1" ht="15" x14ac:dyDescent="0.2">
      <c r="A27" s="11">
        <f t="shared" si="0"/>
        <v>20</v>
      </c>
      <c r="B27" s="12"/>
      <c r="C27" s="12"/>
      <c r="D27" s="12"/>
      <c r="E27" s="12"/>
      <c r="F27" s="12"/>
      <c r="G27" s="12"/>
      <c r="H27" s="12"/>
      <c r="I27" s="12"/>
      <c r="J27" s="14"/>
    </row>
    <row r="29" spans="1:10" x14ac:dyDescent="0.2">
      <c r="A29" s="17"/>
      <c r="B29" s="21" t="s">
        <v>11</v>
      </c>
      <c r="C29" s="17"/>
      <c r="D29" s="18"/>
      <c r="E29" s="18"/>
      <c r="F29" s="18"/>
      <c r="G29" s="18"/>
      <c r="H29" s="18"/>
      <c r="I29" s="18"/>
    </row>
    <row r="30" spans="1:10" x14ac:dyDescent="0.2">
      <c r="A30" s="19"/>
      <c r="B30" s="19" t="s">
        <v>12</v>
      </c>
      <c r="C30" s="19" t="s">
        <v>13</v>
      </c>
      <c r="D30" s="20" t="s">
        <v>14</v>
      </c>
      <c r="E30" s="20" t="s">
        <v>52</v>
      </c>
      <c r="F30" s="20">
        <v>10</v>
      </c>
      <c r="G30" s="20"/>
      <c r="H30" s="20"/>
      <c r="I30" s="20" t="s">
        <v>51</v>
      </c>
    </row>
    <row r="32" spans="1:10" x14ac:dyDescent="0.2">
      <c r="B32" s="33" t="s">
        <v>50</v>
      </c>
    </row>
  </sheetData>
  <mergeCells count="5">
    <mergeCell ref="E3:F3"/>
    <mergeCell ref="B4:C4"/>
    <mergeCell ref="E4:F4"/>
    <mergeCell ref="F6:H6"/>
    <mergeCell ref="H1:I1"/>
  </mergeCells>
  <printOptions horizont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6819E-6811-4513-8275-73B9C66E5966}">
  <dimension ref="B1:AA28"/>
  <sheetViews>
    <sheetView zoomScaleNormal="100" workbookViewId="0">
      <selection activeCell="E36" sqref="E36"/>
    </sheetView>
  </sheetViews>
  <sheetFormatPr defaultRowHeight="15" x14ac:dyDescent="0.25"/>
  <cols>
    <col min="1" max="1" width="9.140625" style="38"/>
    <col min="2" max="2" width="18.42578125" style="38" customWidth="1"/>
    <col min="3" max="3" width="17.140625" style="38" customWidth="1"/>
    <col min="4" max="5" width="17.140625" style="36" customWidth="1"/>
    <col min="6" max="7" width="17.140625" style="36" hidden="1" customWidth="1"/>
    <col min="8" max="8" width="17.140625" style="37" hidden="1" customWidth="1"/>
    <col min="9" max="9" width="17.28515625" style="37" hidden="1" customWidth="1"/>
    <col min="10" max="10" width="19.7109375" style="38" customWidth="1"/>
    <col min="11" max="11" width="23" style="38" customWidth="1"/>
    <col min="12" max="12" width="38.85546875" style="38" hidden="1" customWidth="1"/>
    <col min="13" max="13" width="41.42578125" style="38" hidden="1" customWidth="1"/>
    <col min="14" max="14" width="41.42578125" style="38" customWidth="1"/>
    <col min="15" max="15" width="56.42578125" style="38" hidden="1" customWidth="1"/>
    <col min="16" max="16" width="18.85546875" style="38" customWidth="1"/>
    <col min="17" max="16384" width="9.140625" style="38"/>
  </cols>
  <sheetData>
    <row r="1" spans="2:16" ht="15.75" x14ac:dyDescent="0.25">
      <c r="B1" s="34"/>
      <c r="C1" s="34"/>
      <c r="D1" s="35"/>
      <c r="E1" s="35"/>
      <c r="F1" s="35"/>
    </row>
    <row r="2" spans="2:16" ht="15.75" x14ac:dyDescent="0.25">
      <c r="B2" s="39" t="s">
        <v>19</v>
      </c>
      <c r="C2" s="38">
        <v>2021</v>
      </c>
      <c r="F2" s="40"/>
    </row>
    <row r="5" spans="2:16" ht="15.75" x14ac:dyDescent="0.25">
      <c r="B5" s="39" t="s">
        <v>20</v>
      </c>
      <c r="C5" s="39" t="s">
        <v>8</v>
      </c>
      <c r="D5" s="41" t="s">
        <v>21</v>
      </c>
      <c r="E5" s="41" t="s">
        <v>22</v>
      </c>
      <c r="F5" s="41" t="s">
        <v>23</v>
      </c>
      <c r="G5" s="41" t="s">
        <v>24</v>
      </c>
      <c r="H5" s="42" t="s">
        <v>25</v>
      </c>
      <c r="I5" s="42" t="s">
        <v>26</v>
      </c>
      <c r="J5" s="39" t="s">
        <v>27</v>
      </c>
      <c r="K5" s="39" t="s">
        <v>28</v>
      </c>
      <c r="L5" s="39" t="s">
        <v>53</v>
      </c>
      <c r="M5" s="39" t="s">
        <v>29</v>
      </c>
      <c r="N5" s="39" t="s">
        <v>54</v>
      </c>
      <c r="O5" s="39" t="s">
        <v>55</v>
      </c>
      <c r="P5" s="39" t="s">
        <v>30</v>
      </c>
    </row>
    <row r="6" spans="2:16" x14ac:dyDescent="0.25">
      <c r="B6" s="43" t="s">
        <v>31</v>
      </c>
      <c r="C6" s="44" t="s">
        <v>32</v>
      </c>
      <c r="D6" s="45"/>
      <c r="E6" s="45">
        <v>24</v>
      </c>
      <c r="F6" s="45">
        <v>0</v>
      </c>
      <c r="G6" s="45">
        <v>10</v>
      </c>
      <c r="H6" s="46">
        <f>DATE($C$2-G6,1,1)</f>
        <v>40544</v>
      </c>
      <c r="I6" s="46">
        <f>DATE($C$2-F6,12,31)</f>
        <v>44561</v>
      </c>
      <c r="J6" s="44" t="str">
        <f>IF(F6=0,G6&amp;" Jahre und jünger",IF(G6=120,F6&amp;" und früher",F6&amp;" bis " &amp; G6&amp;" Jahre"))</f>
        <v>10 Jahre und jünger</v>
      </c>
      <c r="K6" s="44" t="str">
        <f t="shared" ref="K6:K27" si="0">IF(F6=0,"("&amp;YEAR(H6)&amp;" und jünger)",IF(G6=120,"("&amp;YEAR(I6)&amp;" und früher)","("&amp;YEAR(I6)&amp;" - "&amp;YEAR(H6)&amp;")"))</f>
        <v>(2011 und jünger)</v>
      </c>
      <c r="L6" s="44" t="s">
        <v>56</v>
      </c>
      <c r="M6" s="44" t="s">
        <v>33</v>
      </c>
      <c r="N6" s="44" t="s">
        <v>33</v>
      </c>
      <c r="O6" s="38" t="str">
        <f>B6 &amp;" -  "&amp;C6&amp;" -  " &amp;K6</f>
        <v>Recurve -  Schüler C -  (2011 und jünger)</v>
      </c>
      <c r="P6" s="47">
        <v>8</v>
      </c>
    </row>
    <row r="7" spans="2:16" x14ac:dyDescent="0.25">
      <c r="B7" s="43" t="s">
        <v>31</v>
      </c>
      <c r="C7" s="44" t="s">
        <v>34</v>
      </c>
      <c r="D7" s="45">
        <v>22</v>
      </c>
      <c r="E7" s="45">
        <v>22</v>
      </c>
      <c r="F7" s="45">
        <v>11</v>
      </c>
      <c r="G7" s="45">
        <v>12</v>
      </c>
      <c r="H7" s="46">
        <f t="shared" ref="H7:H28" si="1">DATE($C$2-G7,1,1)</f>
        <v>39814</v>
      </c>
      <c r="I7" s="46">
        <f t="shared" ref="I7:I28" si="2">DATE($C$2-F7,12,31)</f>
        <v>40543</v>
      </c>
      <c r="J7" s="44" t="str">
        <f>IF(F7=0,G7&amp;" Jahre und jünger",IF(G7=120,F7&amp;" und früher",F7&amp;" bis " &amp; G7&amp;" Jahre"))</f>
        <v>11 bis 12 Jahre</v>
      </c>
      <c r="K7" s="44" t="str">
        <f t="shared" si="0"/>
        <v>(2010 - 2009)</v>
      </c>
      <c r="L7" s="44" t="s">
        <v>57</v>
      </c>
      <c r="M7" s="44" t="s">
        <v>35</v>
      </c>
      <c r="N7" s="44" t="s">
        <v>58</v>
      </c>
      <c r="O7" s="38" t="str">
        <f t="shared" ref="O7:O28" si="3">B7 &amp;" -  "&amp;C7&amp;" -  " &amp;K7</f>
        <v>Recurve -  Schüler B -  (2010 - 2009)</v>
      </c>
      <c r="P7" s="47">
        <v>8</v>
      </c>
    </row>
    <row r="8" spans="2:16" x14ac:dyDescent="0.25">
      <c r="B8" s="43" t="s">
        <v>31</v>
      </c>
      <c r="C8" s="44" t="s">
        <v>36</v>
      </c>
      <c r="D8" s="45">
        <v>20</v>
      </c>
      <c r="E8" s="45">
        <v>20</v>
      </c>
      <c r="F8" s="45">
        <v>13</v>
      </c>
      <c r="G8" s="45">
        <v>14</v>
      </c>
      <c r="H8" s="46">
        <f t="shared" si="1"/>
        <v>39083</v>
      </c>
      <c r="I8" s="46">
        <f t="shared" si="2"/>
        <v>39813</v>
      </c>
      <c r="J8" s="44" t="str">
        <f t="shared" ref="J8:J28" si="4">IF(F8=0,G8&amp;" Jahre und jünger",IF(G8=120,F8&amp;" und früher",F8&amp;" bis " &amp; G8&amp;" Jahre"))</f>
        <v>13 bis 14 Jahre</v>
      </c>
      <c r="K8" s="44" t="str">
        <f t="shared" si="0"/>
        <v>(2008 - 2007)</v>
      </c>
      <c r="L8" s="44" t="s">
        <v>57</v>
      </c>
      <c r="M8" s="44" t="s">
        <v>37</v>
      </c>
      <c r="N8" s="44" t="s">
        <v>58</v>
      </c>
      <c r="O8" s="38" t="str">
        <f t="shared" si="3"/>
        <v>Recurve -  Schüler A -  (2008 - 2007)</v>
      </c>
      <c r="P8" s="47">
        <v>8</v>
      </c>
    </row>
    <row r="9" spans="2:16" x14ac:dyDescent="0.25">
      <c r="B9" s="43" t="s">
        <v>31</v>
      </c>
      <c r="C9" s="44" t="s">
        <v>38</v>
      </c>
      <c r="D9" s="45">
        <v>30</v>
      </c>
      <c r="E9" s="45">
        <v>30</v>
      </c>
      <c r="F9" s="45">
        <v>15</v>
      </c>
      <c r="G9" s="45">
        <v>17</v>
      </c>
      <c r="H9" s="46">
        <f t="shared" si="1"/>
        <v>37987</v>
      </c>
      <c r="I9" s="46">
        <f t="shared" si="2"/>
        <v>39082</v>
      </c>
      <c r="J9" s="44" t="str">
        <f t="shared" si="4"/>
        <v>15 bis 17 Jahre</v>
      </c>
      <c r="K9" s="44" t="str">
        <f t="shared" si="0"/>
        <v>(2006 - 2004)</v>
      </c>
      <c r="L9" s="44" t="s">
        <v>59</v>
      </c>
      <c r="M9" s="44" t="s">
        <v>39</v>
      </c>
      <c r="N9" s="44" t="s">
        <v>60</v>
      </c>
      <c r="O9" s="38" t="str">
        <f t="shared" si="3"/>
        <v>Recurve -  Jugend -  (2006 - 2004)</v>
      </c>
      <c r="P9" s="47">
        <v>8</v>
      </c>
    </row>
    <row r="10" spans="2:16" x14ac:dyDescent="0.25">
      <c r="B10" s="43" t="s">
        <v>31</v>
      </c>
      <c r="C10" s="44" t="s">
        <v>17</v>
      </c>
      <c r="D10" s="45">
        <v>40</v>
      </c>
      <c r="E10" s="45">
        <v>40</v>
      </c>
      <c r="F10" s="45">
        <v>18</v>
      </c>
      <c r="G10" s="45">
        <v>20</v>
      </c>
      <c r="H10" s="46">
        <f t="shared" si="1"/>
        <v>36892</v>
      </c>
      <c r="I10" s="46">
        <f t="shared" si="2"/>
        <v>37986</v>
      </c>
      <c r="J10" s="44" t="str">
        <f t="shared" si="4"/>
        <v>18 bis 20 Jahre</v>
      </c>
      <c r="K10" s="44" t="str">
        <f t="shared" si="0"/>
        <v>(2003 - 2001)</v>
      </c>
      <c r="L10" s="44" t="s">
        <v>61</v>
      </c>
      <c r="M10" s="44" t="s">
        <v>40</v>
      </c>
      <c r="N10" s="44" t="s">
        <v>60</v>
      </c>
      <c r="O10" s="38" t="str">
        <f t="shared" si="3"/>
        <v>Recurve -  Junioren  -  (2003 - 2001)</v>
      </c>
      <c r="P10" s="47">
        <v>12</v>
      </c>
    </row>
    <row r="11" spans="2:16" x14ac:dyDescent="0.25">
      <c r="B11" s="43" t="s">
        <v>31</v>
      </c>
      <c r="C11" s="44" t="s">
        <v>41</v>
      </c>
      <c r="D11" s="45">
        <v>10</v>
      </c>
      <c r="E11" s="45">
        <v>10</v>
      </c>
      <c r="F11" s="45">
        <v>21</v>
      </c>
      <c r="G11" s="45">
        <v>49</v>
      </c>
      <c r="H11" s="46">
        <f t="shared" si="1"/>
        <v>26299</v>
      </c>
      <c r="I11" s="46">
        <f t="shared" si="2"/>
        <v>36891</v>
      </c>
      <c r="J11" s="44" t="str">
        <f t="shared" si="4"/>
        <v>21 bis 49 Jahre</v>
      </c>
      <c r="K11" s="44" t="str">
        <f t="shared" si="0"/>
        <v>(2000 - 1972)</v>
      </c>
      <c r="L11" s="44" t="s">
        <v>61</v>
      </c>
      <c r="M11" s="44" t="s">
        <v>40</v>
      </c>
      <c r="N11" s="44" t="s">
        <v>60</v>
      </c>
      <c r="O11" s="38" t="str">
        <f>B11 &amp;" -  "&amp;C11&amp;" -  " &amp;K11</f>
        <v>Recurve -  Herren -  (2000 - 1972)</v>
      </c>
      <c r="P11" s="47">
        <v>12</v>
      </c>
    </row>
    <row r="12" spans="2:16" x14ac:dyDescent="0.25">
      <c r="B12" s="43" t="s">
        <v>31</v>
      </c>
      <c r="C12" s="44" t="s">
        <v>42</v>
      </c>
      <c r="D12" s="45">
        <v>12</v>
      </c>
      <c r="E12" s="45">
        <v>12</v>
      </c>
      <c r="F12" s="45">
        <v>50</v>
      </c>
      <c r="G12" s="45">
        <v>65</v>
      </c>
      <c r="H12" s="46">
        <f t="shared" si="1"/>
        <v>20455</v>
      </c>
      <c r="I12" s="46">
        <f t="shared" si="2"/>
        <v>26298</v>
      </c>
      <c r="J12" s="44" t="str">
        <f t="shared" si="4"/>
        <v>50 bis 65 Jahre</v>
      </c>
      <c r="K12" s="44" t="str">
        <f t="shared" si="0"/>
        <v>(1971 - 1956)</v>
      </c>
      <c r="L12" s="44" t="s">
        <v>61</v>
      </c>
      <c r="M12" s="44" t="s">
        <v>39</v>
      </c>
      <c r="N12" s="44" t="s">
        <v>60</v>
      </c>
      <c r="O12" s="38" t="str">
        <f t="shared" si="3"/>
        <v>Recurve -  Herren Master -  (1971 - 1956)</v>
      </c>
      <c r="P12" s="47">
        <v>12</v>
      </c>
    </row>
    <row r="13" spans="2:16" x14ac:dyDescent="0.25">
      <c r="B13" s="43" t="s">
        <v>31</v>
      </c>
      <c r="C13" s="44" t="s">
        <v>15</v>
      </c>
      <c r="D13" s="45">
        <v>11</v>
      </c>
      <c r="E13" s="45">
        <v>11</v>
      </c>
      <c r="F13" s="45">
        <v>21</v>
      </c>
      <c r="G13" s="45">
        <v>49</v>
      </c>
      <c r="H13" s="46">
        <f t="shared" si="1"/>
        <v>26299</v>
      </c>
      <c r="I13" s="46">
        <f t="shared" si="2"/>
        <v>36891</v>
      </c>
      <c r="J13" s="44" t="str">
        <f t="shared" si="4"/>
        <v>21 bis 49 Jahre</v>
      </c>
      <c r="K13" s="44" t="str">
        <f t="shared" si="0"/>
        <v>(2000 - 1972)</v>
      </c>
      <c r="L13" s="44" t="s">
        <v>61</v>
      </c>
      <c r="M13" s="44" t="s">
        <v>40</v>
      </c>
      <c r="N13" s="44" t="s">
        <v>60</v>
      </c>
      <c r="O13" s="38" t="str">
        <f t="shared" si="3"/>
        <v>Recurve -  Damen -  (2000 - 1972)</v>
      </c>
      <c r="P13" s="47">
        <v>12</v>
      </c>
    </row>
    <row r="14" spans="2:16" x14ac:dyDescent="0.25">
      <c r="B14" s="43" t="s">
        <v>31</v>
      </c>
      <c r="C14" s="44" t="s">
        <v>43</v>
      </c>
      <c r="D14" s="45">
        <v>13</v>
      </c>
      <c r="E14" s="45">
        <v>13</v>
      </c>
      <c r="F14" s="45">
        <v>50</v>
      </c>
      <c r="G14" s="45">
        <v>65</v>
      </c>
      <c r="H14" s="46">
        <f t="shared" si="1"/>
        <v>20455</v>
      </c>
      <c r="I14" s="46">
        <f t="shared" si="2"/>
        <v>26298</v>
      </c>
      <c r="J14" s="44" t="str">
        <f t="shared" si="4"/>
        <v>50 bis 65 Jahre</v>
      </c>
      <c r="K14" s="44" t="str">
        <f t="shared" si="0"/>
        <v>(1971 - 1956)</v>
      </c>
      <c r="L14" s="44" t="s">
        <v>61</v>
      </c>
      <c r="M14" s="44" t="s">
        <v>39</v>
      </c>
      <c r="N14" s="44" t="s">
        <v>60</v>
      </c>
      <c r="O14" s="38" t="str">
        <f t="shared" si="3"/>
        <v>Recurve -  Damen Master -  (1971 - 1956)</v>
      </c>
      <c r="P14" s="47">
        <v>12</v>
      </c>
    </row>
    <row r="15" spans="2:16" x14ac:dyDescent="0.25">
      <c r="B15" s="43" t="s">
        <v>31</v>
      </c>
      <c r="C15" s="44" t="s">
        <v>16</v>
      </c>
      <c r="D15" s="45">
        <v>14</v>
      </c>
      <c r="E15" s="45">
        <v>14</v>
      </c>
      <c r="F15" s="45">
        <v>66</v>
      </c>
      <c r="G15" s="45">
        <v>120</v>
      </c>
      <c r="H15" s="46">
        <f t="shared" si="1"/>
        <v>367</v>
      </c>
      <c r="I15" s="46">
        <f t="shared" si="2"/>
        <v>20454</v>
      </c>
      <c r="J15" s="44" t="str">
        <f t="shared" si="4"/>
        <v>66 und früher</v>
      </c>
      <c r="K15" s="44" t="str">
        <f t="shared" si="0"/>
        <v>(1955 und früher)</v>
      </c>
      <c r="L15" s="44" t="s">
        <v>61</v>
      </c>
      <c r="M15" s="44" t="s">
        <v>44</v>
      </c>
      <c r="N15" s="44" t="s">
        <v>60</v>
      </c>
      <c r="O15" s="38" t="str">
        <f t="shared" si="3"/>
        <v>Recurve -  Senioren -  (1955 und früher)</v>
      </c>
      <c r="P15" s="47">
        <v>12</v>
      </c>
    </row>
    <row r="16" spans="2:16" x14ac:dyDescent="0.25">
      <c r="B16" s="43" t="s">
        <v>31</v>
      </c>
      <c r="C16" s="44" t="s">
        <v>18</v>
      </c>
      <c r="D16" s="45">
        <v>15</v>
      </c>
      <c r="E16" s="45">
        <v>15</v>
      </c>
      <c r="F16" s="45">
        <v>66</v>
      </c>
      <c r="G16" s="45">
        <v>120</v>
      </c>
      <c r="H16" s="46">
        <f t="shared" si="1"/>
        <v>367</v>
      </c>
      <c r="I16" s="46">
        <f t="shared" si="2"/>
        <v>20454</v>
      </c>
      <c r="J16" s="44" t="str">
        <f t="shared" si="4"/>
        <v>66 und früher</v>
      </c>
      <c r="K16" s="44" t="str">
        <f t="shared" si="0"/>
        <v>(1955 und früher)</v>
      </c>
      <c r="L16" s="44" t="s">
        <v>61</v>
      </c>
      <c r="M16" s="44" t="s">
        <v>44</v>
      </c>
      <c r="N16" s="44" t="s">
        <v>60</v>
      </c>
      <c r="O16" s="38" t="str">
        <f t="shared" si="3"/>
        <v>Recurve -  Seniorinnen -  (1955 und früher)</v>
      </c>
      <c r="P16" s="47">
        <v>12</v>
      </c>
    </row>
    <row r="17" spans="2:27" x14ac:dyDescent="0.25">
      <c r="B17" s="43"/>
      <c r="H17" s="46"/>
      <c r="I17" s="46"/>
      <c r="J17" s="44"/>
      <c r="K17" s="44"/>
    </row>
    <row r="18" spans="2:27" x14ac:dyDescent="0.25">
      <c r="B18" s="43" t="s">
        <v>45</v>
      </c>
      <c r="C18" s="44" t="s">
        <v>46</v>
      </c>
      <c r="D18" s="45">
        <v>22</v>
      </c>
      <c r="E18" s="45">
        <v>122</v>
      </c>
      <c r="F18" s="45">
        <v>0</v>
      </c>
      <c r="G18" s="45">
        <v>14</v>
      </c>
      <c r="H18" s="46">
        <f t="shared" si="1"/>
        <v>39083</v>
      </c>
      <c r="I18" s="46">
        <f t="shared" si="2"/>
        <v>44561</v>
      </c>
      <c r="J18" s="44" t="str">
        <f t="shared" si="4"/>
        <v>14 Jahre und jünger</v>
      </c>
      <c r="K18" s="44" t="str">
        <f t="shared" si="0"/>
        <v>(2007 und jünger)</v>
      </c>
      <c r="L18" s="44" t="s">
        <v>62</v>
      </c>
      <c r="M18" s="44" t="s">
        <v>37</v>
      </c>
      <c r="N18" s="44" t="s">
        <v>58</v>
      </c>
      <c r="O18" s="38" t="str">
        <f t="shared" si="3"/>
        <v>Compound -  Schüler -  (2007 und jünger)</v>
      </c>
      <c r="P18" s="47">
        <v>8</v>
      </c>
    </row>
    <row r="19" spans="2:27" x14ac:dyDescent="0.25">
      <c r="B19" s="43" t="s">
        <v>45</v>
      </c>
      <c r="C19" s="44" t="s">
        <v>38</v>
      </c>
      <c r="D19" s="45">
        <v>30</v>
      </c>
      <c r="E19" s="45">
        <v>130</v>
      </c>
      <c r="F19" s="45">
        <v>15</v>
      </c>
      <c r="G19" s="45">
        <v>17</v>
      </c>
      <c r="H19" s="46">
        <f t="shared" si="1"/>
        <v>37987</v>
      </c>
      <c r="I19" s="46">
        <f t="shared" si="2"/>
        <v>39082</v>
      </c>
      <c r="J19" s="44" t="str">
        <f t="shared" si="4"/>
        <v>15 bis 17 Jahre</v>
      </c>
      <c r="K19" s="44" t="str">
        <f t="shared" si="0"/>
        <v>(2006 - 2004)</v>
      </c>
      <c r="L19" s="44" t="s">
        <v>61</v>
      </c>
      <c r="M19" s="44" t="s">
        <v>47</v>
      </c>
      <c r="N19" s="44" t="s">
        <v>60</v>
      </c>
      <c r="O19" s="38" t="str">
        <f t="shared" si="3"/>
        <v>Compound -  Jugend -  (2006 - 2004)</v>
      </c>
      <c r="P19" s="47">
        <v>8</v>
      </c>
      <c r="Y19" s="44"/>
      <c r="AA19" s="44"/>
    </row>
    <row r="20" spans="2:27" x14ac:dyDescent="0.25">
      <c r="B20" s="43" t="s">
        <v>45</v>
      </c>
      <c r="C20" s="44" t="s">
        <v>17</v>
      </c>
      <c r="D20" s="45">
        <v>40</v>
      </c>
      <c r="E20" s="45">
        <v>140</v>
      </c>
      <c r="F20" s="45">
        <v>18</v>
      </c>
      <c r="G20" s="45">
        <v>20</v>
      </c>
      <c r="H20" s="46">
        <f t="shared" si="1"/>
        <v>36892</v>
      </c>
      <c r="I20" s="46">
        <f t="shared" si="2"/>
        <v>37986</v>
      </c>
      <c r="J20" s="44" t="str">
        <f t="shared" si="4"/>
        <v>18 bis 20 Jahre</v>
      </c>
      <c r="K20" s="44" t="str">
        <f t="shared" si="0"/>
        <v>(2003 - 2001)</v>
      </c>
      <c r="L20" s="44" t="s">
        <v>61</v>
      </c>
      <c r="M20" s="44" t="s">
        <v>47</v>
      </c>
      <c r="N20" s="44" t="s">
        <v>60</v>
      </c>
      <c r="O20" s="38" t="str">
        <f t="shared" si="3"/>
        <v>Compound -  Junioren  -  (2003 - 2001)</v>
      </c>
      <c r="P20" s="47">
        <v>12</v>
      </c>
      <c r="Q20" s="44"/>
      <c r="R20" s="44"/>
      <c r="S20" s="44"/>
      <c r="U20" s="44"/>
      <c r="X20" s="44"/>
      <c r="Y20" s="44"/>
      <c r="AA20" s="44"/>
    </row>
    <row r="21" spans="2:27" x14ac:dyDescent="0.25">
      <c r="B21" s="43" t="s">
        <v>45</v>
      </c>
      <c r="C21" s="44" t="s">
        <v>48</v>
      </c>
      <c r="D21" s="45">
        <v>10</v>
      </c>
      <c r="E21" s="45">
        <v>110</v>
      </c>
      <c r="F21" s="45">
        <v>21</v>
      </c>
      <c r="G21" s="45">
        <v>49</v>
      </c>
      <c r="H21" s="46">
        <f t="shared" si="1"/>
        <v>26299</v>
      </c>
      <c r="I21" s="46">
        <f t="shared" si="2"/>
        <v>36891</v>
      </c>
      <c r="J21" s="44" t="str">
        <f t="shared" si="4"/>
        <v>21 bis 49 Jahre</v>
      </c>
      <c r="K21" s="44" t="str">
        <f t="shared" si="0"/>
        <v>(2000 - 1972)</v>
      </c>
      <c r="L21" s="44" t="s">
        <v>61</v>
      </c>
      <c r="M21" s="44" t="s">
        <v>47</v>
      </c>
      <c r="N21" s="44" t="s">
        <v>60</v>
      </c>
      <c r="O21" s="38" t="str">
        <f t="shared" si="3"/>
        <v>Compound -  Herren  -  (2000 - 1972)</v>
      </c>
      <c r="P21" s="47">
        <v>12</v>
      </c>
    </row>
    <row r="22" spans="2:27" x14ac:dyDescent="0.25">
      <c r="B22" s="43" t="s">
        <v>45</v>
      </c>
      <c r="C22" s="44" t="s">
        <v>15</v>
      </c>
      <c r="D22" s="45">
        <v>11</v>
      </c>
      <c r="E22" s="45">
        <v>111</v>
      </c>
      <c r="F22" s="45">
        <v>21</v>
      </c>
      <c r="G22" s="45">
        <v>120</v>
      </c>
      <c r="H22" s="46">
        <f t="shared" si="1"/>
        <v>367</v>
      </c>
      <c r="I22" s="46">
        <f t="shared" si="2"/>
        <v>36891</v>
      </c>
      <c r="J22" s="44" t="str">
        <f t="shared" si="4"/>
        <v>21 und früher</v>
      </c>
      <c r="K22" s="44" t="str">
        <f t="shared" si="0"/>
        <v>(2000 und früher)</v>
      </c>
      <c r="L22" s="44" t="s">
        <v>61</v>
      </c>
      <c r="M22" s="44" t="s">
        <v>47</v>
      </c>
      <c r="N22" s="44" t="s">
        <v>60</v>
      </c>
      <c r="O22" s="38" t="str">
        <f t="shared" si="3"/>
        <v>Compound -  Damen -  (2000 und früher)</v>
      </c>
      <c r="P22" s="47">
        <v>12</v>
      </c>
    </row>
    <row r="23" spans="2:27" x14ac:dyDescent="0.25">
      <c r="B23" s="43" t="s">
        <v>45</v>
      </c>
      <c r="C23" s="44" t="s">
        <v>42</v>
      </c>
      <c r="D23" s="45">
        <v>12</v>
      </c>
      <c r="E23" s="45">
        <v>112</v>
      </c>
      <c r="F23" s="45">
        <v>50</v>
      </c>
      <c r="G23" s="45">
        <v>120</v>
      </c>
      <c r="H23" s="46">
        <f t="shared" si="1"/>
        <v>367</v>
      </c>
      <c r="I23" s="46">
        <f t="shared" si="2"/>
        <v>26298</v>
      </c>
      <c r="J23" s="44" t="str">
        <f t="shared" si="4"/>
        <v>50 und früher</v>
      </c>
      <c r="K23" s="44" t="str">
        <f t="shared" si="0"/>
        <v>(1971 und früher)</v>
      </c>
      <c r="L23" s="44" t="s">
        <v>61</v>
      </c>
      <c r="M23" s="44" t="s">
        <v>47</v>
      </c>
      <c r="N23" s="44" t="s">
        <v>60</v>
      </c>
      <c r="O23" s="38" t="str">
        <f t="shared" si="3"/>
        <v>Compound -  Herren Master -  (1971 und früher)</v>
      </c>
      <c r="P23" s="47">
        <v>12</v>
      </c>
      <c r="R23" s="44"/>
      <c r="S23" s="44"/>
    </row>
    <row r="24" spans="2:27" x14ac:dyDescent="0.25">
      <c r="B24" s="44"/>
      <c r="H24" s="46"/>
      <c r="I24" s="46"/>
      <c r="J24" s="44"/>
      <c r="K24" s="44"/>
    </row>
    <row r="25" spans="2:27" x14ac:dyDescent="0.25">
      <c r="B25" s="43" t="s">
        <v>49</v>
      </c>
      <c r="C25" s="44" t="s">
        <v>46</v>
      </c>
      <c r="D25" s="45">
        <v>22</v>
      </c>
      <c r="E25" s="45">
        <v>222</v>
      </c>
      <c r="F25" s="45">
        <v>0</v>
      </c>
      <c r="G25" s="45">
        <v>14</v>
      </c>
      <c r="H25" s="46">
        <f t="shared" si="1"/>
        <v>39083</v>
      </c>
      <c r="I25" s="46">
        <f t="shared" si="2"/>
        <v>44561</v>
      </c>
      <c r="J25" s="44" t="str">
        <f t="shared" si="4"/>
        <v>14 Jahre und jünger</v>
      </c>
      <c r="K25" s="44" t="str">
        <f t="shared" si="0"/>
        <v>(2007 und jünger)</v>
      </c>
      <c r="L25" s="44" t="s">
        <v>63</v>
      </c>
      <c r="M25" s="44" t="s">
        <v>33</v>
      </c>
      <c r="N25" s="44" t="s">
        <v>33</v>
      </c>
      <c r="O25" s="38" t="str">
        <f t="shared" si="3"/>
        <v>Blankbogen -  Schüler -  (2007 und jünger)</v>
      </c>
      <c r="P25" s="47">
        <v>8</v>
      </c>
    </row>
    <row r="26" spans="2:27" x14ac:dyDescent="0.25">
      <c r="B26" s="43" t="s">
        <v>49</v>
      </c>
      <c r="C26" s="44" t="s">
        <v>38</v>
      </c>
      <c r="D26" s="45">
        <v>30</v>
      </c>
      <c r="E26" s="45">
        <v>230</v>
      </c>
      <c r="F26" s="45">
        <v>15</v>
      </c>
      <c r="G26" s="45">
        <v>17</v>
      </c>
      <c r="H26" s="46">
        <f t="shared" si="1"/>
        <v>37987</v>
      </c>
      <c r="I26" s="46">
        <f t="shared" si="2"/>
        <v>39082</v>
      </c>
      <c r="J26" s="44" t="str">
        <f t="shared" si="4"/>
        <v>15 bis 17 Jahre</v>
      </c>
      <c r="K26" s="44" t="str">
        <f t="shared" si="0"/>
        <v>(2006 - 2004)</v>
      </c>
      <c r="L26" s="44" t="s">
        <v>59</v>
      </c>
      <c r="M26" s="44" t="s">
        <v>35</v>
      </c>
      <c r="N26" s="44" t="s">
        <v>58</v>
      </c>
      <c r="O26" s="38" t="str">
        <f t="shared" si="3"/>
        <v>Blankbogen -  Jugend -  (2006 - 2004)</v>
      </c>
      <c r="P26" s="47">
        <v>8</v>
      </c>
    </row>
    <row r="27" spans="2:27" x14ac:dyDescent="0.25">
      <c r="B27" s="43" t="s">
        <v>49</v>
      </c>
      <c r="C27" s="44" t="s">
        <v>41</v>
      </c>
      <c r="D27" s="45">
        <v>10</v>
      </c>
      <c r="E27" s="45">
        <v>210</v>
      </c>
      <c r="F27" s="45">
        <v>18</v>
      </c>
      <c r="G27" s="45">
        <v>120</v>
      </c>
      <c r="H27" s="46">
        <f t="shared" si="1"/>
        <v>367</v>
      </c>
      <c r="I27" s="46">
        <f t="shared" si="2"/>
        <v>37986</v>
      </c>
      <c r="J27" s="44" t="str">
        <f t="shared" si="4"/>
        <v>18 und früher</v>
      </c>
      <c r="K27" s="44" t="str">
        <f t="shared" si="0"/>
        <v>(2003 und früher)</v>
      </c>
      <c r="L27" s="44" t="s">
        <v>59</v>
      </c>
      <c r="M27" s="44" t="s">
        <v>44</v>
      </c>
      <c r="N27" s="44" t="s">
        <v>60</v>
      </c>
      <c r="O27" s="38" t="str">
        <f t="shared" si="3"/>
        <v>Blankbogen -  Herren -  (2003 und früher)</v>
      </c>
      <c r="P27" s="47">
        <v>12</v>
      </c>
    </row>
    <row r="28" spans="2:27" x14ac:dyDescent="0.25">
      <c r="B28" s="43" t="s">
        <v>49</v>
      </c>
      <c r="C28" s="48" t="s">
        <v>15</v>
      </c>
      <c r="D28" s="36">
        <v>11</v>
      </c>
      <c r="E28" s="36">
        <v>211</v>
      </c>
      <c r="F28" s="45">
        <v>18</v>
      </c>
      <c r="G28" s="45">
        <v>120</v>
      </c>
      <c r="H28" s="46">
        <f t="shared" si="1"/>
        <v>367</v>
      </c>
      <c r="I28" s="46">
        <f t="shared" si="2"/>
        <v>37986</v>
      </c>
      <c r="J28" s="44" t="str">
        <f t="shared" si="4"/>
        <v>18 und früher</v>
      </c>
      <c r="K28" s="44" t="str">
        <f>IF(F28=0,"("&amp;YEAR(H28)&amp;" und jünger)",IF(G28=120,"("&amp;YEAR(I28)&amp;" und früher)","("&amp;YEAR(I28)&amp;" - "&amp;YEAR(H28)&amp;")"))</f>
        <v>(2003 und früher)</v>
      </c>
      <c r="L28" s="44" t="s">
        <v>59</v>
      </c>
      <c r="M28" s="44" t="s">
        <v>44</v>
      </c>
      <c r="N28" s="44" t="s">
        <v>60</v>
      </c>
      <c r="O28" s="38" t="str">
        <f t="shared" si="3"/>
        <v>Blankbogen -  Damen -  (2003 und früher)</v>
      </c>
      <c r="P28" s="47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28"/>
  <sheetViews>
    <sheetView workbookViewId="0">
      <selection activeCell="J14" sqref="J14"/>
    </sheetView>
  </sheetViews>
  <sheetFormatPr defaultRowHeight="12.75" x14ac:dyDescent="0.2"/>
  <cols>
    <col min="2" max="2" width="18" customWidth="1"/>
    <col min="3" max="3" width="15" customWidth="1"/>
    <col min="4" max="4" width="17.5703125" customWidth="1"/>
    <col min="5" max="5" width="15" customWidth="1"/>
    <col min="6" max="6" width="9.85546875" hidden="1" customWidth="1"/>
    <col min="7" max="7" width="0" hidden="1" customWidth="1"/>
    <col min="8" max="8" width="14.7109375" hidden="1" customWidth="1"/>
    <col min="9" max="9" width="15.42578125" hidden="1" customWidth="1"/>
    <col min="10" max="10" width="24.85546875" customWidth="1"/>
    <col min="11" max="11" width="26.42578125" customWidth="1"/>
    <col min="12" max="12" width="44.28515625" customWidth="1"/>
    <col min="13" max="13" width="12.140625" customWidth="1"/>
  </cols>
  <sheetData>
    <row r="2" spans="2:13" ht="15.75" x14ac:dyDescent="0.25">
      <c r="B2" s="22" t="s">
        <v>19</v>
      </c>
      <c r="C2">
        <v>2020</v>
      </c>
      <c r="D2" s="1"/>
      <c r="E2" s="1"/>
      <c r="F2" s="23"/>
      <c r="G2" s="1"/>
      <c r="H2" s="24"/>
      <c r="I2" s="24"/>
    </row>
    <row r="3" spans="2:13" x14ac:dyDescent="0.2">
      <c r="D3" s="1"/>
      <c r="E3" s="1"/>
      <c r="F3" s="1"/>
      <c r="G3" s="1"/>
      <c r="H3" s="24"/>
      <c r="I3" s="24"/>
    </row>
    <row r="4" spans="2:13" x14ac:dyDescent="0.2">
      <c r="D4" s="1"/>
      <c r="E4" s="1"/>
      <c r="F4" s="1"/>
      <c r="G4" s="1"/>
      <c r="H4" s="24"/>
      <c r="I4" s="24"/>
    </row>
    <row r="5" spans="2:13" ht="15.75" x14ac:dyDescent="0.25">
      <c r="B5" s="22" t="s">
        <v>20</v>
      </c>
      <c r="C5" s="22" t="s">
        <v>8</v>
      </c>
      <c r="D5" s="25" t="s">
        <v>21</v>
      </c>
      <c r="E5" s="25" t="s">
        <v>22</v>
      </c>
      <c r="F5" s="25" t="s">
        <v>23</v>
      </c>
      <c r="G5" s="25" t="s">
        <v>24</v>
      </c>
      <c r="H5" s="26" t="s">
        <v>25</v>
      </c>
      <c r="I5" s="26" t="s">
        <v>26</v>
      </c>
      <c r="J5" s="22" t="s">
        <v>27</v>
      </c>
      <c r="K5" s="22" t="s">
        <v>28</v>
      </c>
      <c r="L5" s="22" t="s">
        <v>29</v>
      </c>
      <c r="M5" s="22" t="s">
        <v>30</v>
      </c>
    </row>
    <row r="6" spans="2:13" x14ac:dyDescent="0.2">
      <c r="B6" s="27" t="s">
        <v>31</v>
      </c>
      <c r="C6" s="28" t="s">
        <v>32</v>
      </c>
      <c r="D6" s="29"/>
      <c r="E6" s="29">
        <v>24</v>
      </c>
      <c r="F6" s="29">
        <v>0</v>
      </c>
      <c r="G6" s="29">
        <v>10</v>
      </c>
      <c r="H6" s="30">
        <f>DATE($C$2-G6,1,1)</f>
        <v>40179</v>
      </c>
      <c r="I6" s="30">
        <f>DATE($C$2-F6,12,31)</f>
        <v>44196</v>
      </c>
      <c r="J6" s="28" t="str">
        <f>IF(F6=0,G6&amp;" Jahre und jünger",IF(G6=120,F6&amp;" und früher",F6&amp;" bis " &amp; G6&amp;" Jahre"))</f>
        <v>10 Jahre und jünger</v>
      </c>
      <c r="K6" s="28" t="str">
        <f t="shared" ref="K6:K16" si="0">IF(F6=0,"("&amp;YEAR(H6)&amp;" und jünger)",IF(G6=120,"("&amp;YEAR(I6)&amp;" und früher)","("&amp;YEAR(I6)&amp;" - "&amp;YEAR(H6)&amp;")"))</f>
        <v>(2010 und jünger)</v>
      </c>
      <c r="L6" s="28" t="s">
        <v>33</v>
      </c>
      <c r="M6" s="31">
        <v>8</v>
      </c>
    </row>
    <row r="7" spans="2:13" x14ac:dyDescent="0.2">
      <c r="B7" s="27" t="s">
        <v>31</v>
      </c>
      <c r="C7" s="28" t="s">
        <v>34</v>
      </c>
      <c r="D7" s="29">
        <v>22</v>
      </c>
      <c r="E7" s="29">
        <v>22</v>
      </c>
      <c r="F7" s="29">
        <v>11</v>
      </c>
      <c r="G7" s="29">
        <v>12</v>
      </c>
      <c r="H7" s="30">
        <f t="shared" ref="H7:H28" si="1">DATE($C$2-G7,1,1)</f>
        <v>39448</v>
      </c>
      <c r="I7" s="30">
        <f t="shared" ref="I7:I28" si="2">DATE($C$2-F7,12,31)</f>
        <v>40178</v>
      </c>
      <c r="J7" s="28" t="str">
        <f>IF(F7=0,G7&amp;" Jahre und jünger",IF(G7=120,F7&amp;" und früher",F7&amp;" bis " &amp; G7&amp;" Jahre"))</f>
        <v>11 bis 12 Jahre</v>
      </c>
      <c r="K7" s="28" t="str">
        <f t="shared" si="0"/>
        <v>(2009 - 2008)</v>
      </c>
      <c r="L7" s="28" t="s">
        <v>35</v>
      </c>
      <c r="M7" s="31">
        <v>8</v>
      </c>
    </row>
    <row r="8" spans="2:13" x14ac:dyDescent="0.2">
      <c r="B8" s="27" t="s">
        <v>31</v>
      </c>
      <c r="C8" s="28" t="s">
        <v>36</v>
      </c>
      <c r="D8" s="29">
        <v>20</v>
      </c>
      <c r="E8" s="29">
        <v>20</v>
      </c>
      <c r="F8" s="29">
        <v>13</v>
      </c>
      <c r="G8" s="29">
        <v>14</v>
      </c>
      <c r="H8" s="30">
        <f t="shared" si="1"/>
        <v>38718</v>
      </c>
      <c r="I8" s="30">
        <f t="shared" si="2"/>
        <v>39447</v>
      </c>
      <c r="J8" s="28" t="str">
        <f t="shared" ref="J8:J28" si="3">IF(F8=0,G8&amp;" Jahre und jünger",IF(G8=120,F8&amp;" und früher",F8&amp;" bis " &amp; G8&amp;" Jahre"))</f>
        <v>13 bis 14 Jahre</v>
      </c>
      <c r="K8" s="28" t="str">
        <f t="shared" si="0"/>
        <v>(2007 - 2006)</v>
      </c>
      <c r="L8" s="28" t="s">
        <v>37</v>
      </c>
      <c r="M8" s="31">
        <v>8</v>
      </c>
    </row>
    <row r="9" spans="2:13" x14ac:dyDescent="0.2">
      <c r="B9" s="27" t="s">
        <v>31</v>
      </c>
      <c r="C9" s="28" t="s">
        <v>38</v>
      </c>
      <c r="D9" s="29">
        <v>30</v>
      </c>
      <c r="E9" s="29">
        <v>30</v>
      </c>
      <c r="F9" s="29">
        <v>15</v>
      </c>
      <c r="G9" s="29">
        <v>17</v>
      </c>
      <c r="H9" s="30">
        <f t="shared" si="1"/>
        <v>37622</v>
      </c>
      <c r="I9" s="30">
        <f t="shared" si="2"/>
        <v>38717</v>
      </c>
      <c r="J9" s="28" t="str">
        <f t="shared" si="3"/>
        <v>15 bis 17 Jahre</v>
      </c>
      <c r="K9" s="28" t="str">
        <f t="shared" si="0"/>
        <v>(2005 - 2003)</v>
      </c>
      <c r="L9" s="28" t="s">
        <v>39</v>
      </c>
      <c r="M9" s="31">
        <v>8</v>
      </c>
    </row>
    <row r="10" spans="2:13" x14ac:dyDescent="0.2">
      <c r="B10" s="27" t="s">
        <v>31</v>
      </c>
      <c r="C10" s="28" t="s">
        <v>17</v>
      </c>
      <c r="D10" s="29">
        <v>40</v>
      </c>
      <c r="E10" s="29">
        <v>40</v>
      </c>
      <c r="F10" s="29">
        <v>18</v>
      </c>
      <c r="G10" s="29">
        <v>20</v>
      </c>
      <c r="H10" s="30">
        <f t="shared" si="1"/>
        <v>36526</v>
      </c>
      <c r="I10" s="30">
        <f t="shared" si="2"/>
        <v>37621</v>
      </c>
      <c r="J10" s="28" t="str">
        <f t="shared" si="3"/>
        <v>18 bis 20 Jahre</v>
      </c>
      <c r="K10" s="28" t="str">
        <f t="shared" si="0"/>
        <v>(2002 - 2000)</v>
      </c>
      <c r="L10" s="28" t="s">
        <v>40</v>
      </c>
      <c r="M10" s="31">
        <v>12</v>
      </c>
    </row>
    <row r="11" spans="2:13" x14ac:dyDescent="0.2">
      <c r="B11" s="27" t="s">
        <v>31</v>
      </c>
      <c r="C11" s="28" t="s">
        <v>41</v>
      </c>
      <c r="D11" s="29">
        <v>10</v>
      </c>
      <c r="E11" s="29">
        <v>10</v>
      </c>
      <c r="F11" s="29">
        <v>21</v>
      </c>
      <c r="G11" s="29">
        <v>49</v>
      </c>
      <c r="H11" s="30">
        <f t="shared" si="1"/>
        <v>25934</v>
      </c>
      <c r="I11" s="30">
        <f t="shared" si="2"/>
        <v>36525</v>
      </c>
      <c r="J11" s="28" t="str">
        <f t="shared" si="3"/>
        <v>21 bis 49 Jahre</v>
      </c>
      <c r="K11" s="28" t="str">
        <f t="shared" si="0"/>
        <v>(1999 - 1971)</v>
      </c>
      <c r="L11" s="28" t="s">
        <v>40</v>
      </c>
      <c r="M11" s="31">
        <v>12</v>
      </c>
    </row>
    <row r="12" spans="2:13" x14ac:dyDescent="0.2">
      <c r="B12" s="27" t="s">
        <v>31</v>
      </c>
      <c r="C12" s="28" t="s">
        <v>42</v>
      </c>
      <c r="D12" s="29">
        <v>12</v>
      </c>
      <c r="E12" s="29">
        <v>12</v>
      </c>
      <c r="F12" s="29">
        <v>50</v>
      </c>
      <c r="G12" s="29">
        <v>65</v>
      </c>
      <c r="H12" s="30">
        <f t="shared" si="1"/>
        <v>20090</v>
      </c>
      <c r="I12" s="30">
        <f t="shared" si="2"/>
        <v>25933</v>
      </c>
      <c r="J12" s="28" t="str">
        <f t="shared" si="3"/>
        <v>50 bis 65 Jahre</v>
      </c>
      <c r="K12" s="28" t="str">
        <f t="shared" si="0"/>
        <v>(1970 - 1955)</v>
      </c>
      <c r="L12" s="28" t="s">
        <v>39</v>
      </c>
      <c r="M12" s="31">
        <v>12</v>
      </c>
    </row>
    <row r="13" spans="2:13" x14ac:dyDescent="0.2">
      <c r="B13" s="27" t="s">
        <v>31</v>
      </c>
      <c r="C13" s="28" t="s">
        <v>15</v>
      </c>
      <c r="D13" s="29">
        <v>11</v>
      </c>
      <c r="E13" s="29">
        <v>11</v>
      </c>
      <c r="F13" s="29">
        <v>21</v>
      </c>
      <c r="G13" s="29">
        <v>49</v>
      </c>
      <c r="H13" s="30">
        <f t="shared" si="1"/>
        <v>25934</v>
      </c>
      <c r="I13" s="30">
        <f t="shared" si="2"/>
        <v>36525</v>
      </c>
      <c r="J13" s="28" t="str">
        <f t="shared" si="3"/>
        <v>21 bis 49 Jahre</v>
      </c>
      <c r="K13" s="28" t="str">
        <f t="shared" si="0"/>
        <v>(1999 - 1971)</v>
      </c>
      <c r="L13" s="28" t="s">
        <v>40</v>
      </c>
      <c r="M13" s="31">
        <v>12</v>
      </c>
    </row>
    <row r="14" spans="2:13" x14ac:dyDescent="0.2">
      <c r="B14" s="27" t="s">
        <v>31</v>
      </c>
      <c r="C14" s="28" t="s">
        <v>43</v>
      </c>
      <c r="D14" s="29">
        <v>13</v>
      </c>
      <c r="E14" s="29">
        <v>13</v>
      </c>
      <c r="F14" s="29">
        <v>50</v>
      </c>
      <c r="G14" s="29">
        <v>65</v>
      </c>
      <c r="H14" s="30">
        <f t="shared" si="1"/>
        <v>20090</v>
      </c>
      <c r="I14" s="30">
        <f t="shared" si="2"/>
        <v>25933</v>
      </c>
      <c r="J14" s="28" t="str">
        <f t="shared" si="3"/>
        <v>50 bis 65 Jahre</v>
      </c>
      <c r="K14" s="28" t="str">
        <f t="shared" si="0"/>
        <v>(1970 - 1955)</v>
      </c>
      <c r="L14" s="28" t="s">
        <v>39</v>
      </c>
      <c r="M14" s="31">
        <v>12</v>
      </c>
    </row>
    <row r="15" spans="2:13" x14ac:dyDescent="0.2">
      <c r="B15" s="27" t="s">
        <v>31</v>
      </c>
      <c r="C15" s="28" t="s">
        <v>16</v>
      </c>
      <c r="D15" s="29">
        <v>14</v>
      </c>
      <c r="E15" s="29">
        <v>14</v>
      </c>
      <c r="F15" s="29">
        <v>66</v>
      </c>
      <c r="G15" s="29">
        <v>120</v>
      </c>
      <c r="H15" s="30">
        <f t="shared" si="1"/>
        <v>1</v>
      </c>
      <c r="I15" s="30">
        <f t="shared" si="2"/>
        <v>20089</v>
      </c>
      <c r="J15" s="28" t="str">
        <f t="shared" si="3"/>
        <v>66 und früher</v>
      </c>
      <c r="K15" s="28" t="str">
        <f t="shared" si="0"/>
        <v>(1954 und früher)</v>
      </c>
      <c r="L15" s="28" t="s">
        <v>44</v>
      </c>
      <c r="M15" s="31">
        <v>12</v>
      </c>
    </row>
    <row r="16" spans="2:13" x14ac:dyDescent="0.2">
      <c r="B16" s="27" t="s">
        <v>31</v>
      </c>
      <c r="C16" s="28" t="s">
        <v>18</v>
      </c>
      <c r="D16" s="29">
        <v>15</v>
      </c>
      <c r="E16" s="29">
        <v>15</v>
      </c>
      <c r="F16" s="29">
        <v>66</v>
      </c>
      <c r="G16" s="29">
        <v>120</v>
      </c>
      <c r="H16" s="30">
        <f t="shared" si="1"/>
        <v>1</v>
      </c>
      <c r="I16" s="30">
        <f t="shared" si="2"/>
        <v>20089</v>
      </c>
      <c r="J16" s="28" t="str">
        <f t="shared" si="3"/>
        <v>66 und früher</v>
      </c>
      <c r="K16" s="28" t="str">
        <f t="shared" si="0"/>
        <v>(1954 und früher)</v>
      </c>
      <c r="L16" s="28" t="s">
        <v>44</v>
      </c>
      <c r="M16" s="31">
        <v>12</v>
      </c>
    </row>
    <row r="17" spans="2:13" x14ac:dyDescent="0.2">
      <c r="B17" s="27"/>
      <c r="D17" s="1"/>
      <c r="E17" s="1"/>
      <c r="F17" s="1"/>
      <c r="G17" s="1"/>
      <c r="H17" s="30"/>
      <c r="I17" s="30"/>
      <c r="J17" s="28"/>
      <c r="K17" s="28"/>
    </row>
    <row r="18" spans="2:13" x14ac:dyDescent="0.2">
      <c r="B18" s="27" t="s">
        <v>45</v>
      </c>
      <c r="C18" s="28" t="s">
        <v>46</v>
      </c>
      <c r="D18" s="29">
        <v>22</v>
      </c>
      <c r="E18" s="29">
        <v>122</v>
      </c>
      <c r="F18" s="29">
        <v>0</v>
      </c>
      <c r="G18" s="29">
        <v>14</v>
      </c>
      <c r="H18" s="30">
        <f t="shared" si="1"/>
        <v>38718</v>
      </c>
      <c r="I18" s="30">
        <f t="shared" si="2"/>
        <v>44196</v>
      </c>
      <c r="J18" s="28" t="str">
        <f t="shared" si="3"/>
        <v>14 Jahre und jünger</v>
      </c>
      <c r="K18" s="28" t="str">
        <f t="shared" ref="K18:K23" si="4">IF(F18=0,"("&amp;YEAR(H18)&amp;" und jünger)",IF(G18=120,"("&amp;YEAR(I18)&amp;" und früher)","("&amp;YEAR(I18)&amp;" - "&amp;YEAR(H18)&amp;")"))</f>
        <v>(2006 und jünger)</v>
      </c>
      <c r="L18" s="28" t="s">
        <v>37</v>
      </c>
      <c r="M18" s="31">
        <v>8</v>
      </c>
    </row>
    <row r="19" spans="2:13" x14ac:dyDescent="0.2">
      <c r="B19" s="27" t="s">
        <v>45</v>
      </c>
      <c r="C19" s="28" t="s">
        <v>38</v>
      </c>
      <c r="D19" s="29">
        <v>30</v>
      </c>
      <c r="E19" s="29">
        <v>130</v>
      </c>
      <c r="F19" s="29">
        <v>15</v>
      </c>
      <c r="G19" s="29">
        <v>17</v>
      </c>
      <c r="H19" s="30">
        <f t="shared" si="1"/>
        <v>37622</v>
      </c>
      <c r="I19" s="30">
        <f t="shared" si="2"/>
        <v>38717</v>
      </c>
      <c r="J19" s="28" t="str">
        <f t="shared" si="3"/>
        <v>15 bis 17 Jahre</v>
      </c>
      <c r="K19" s="28" t="str">
        <f t="shared" si="4"/>
        <v>(2005 - 2003)</v>
      </c>
      <c r="L19" s="28" t="s">
        <v>47</v>
      </c>
      <c r="M19" s="31">
        <v>8</v>
      </c>
    </row>
    <row r="20" spans="2:13" x14ac:dyDescent="0.2">
      <c r="B20" s="27" t="s">
        <v>45</v>
      </c>
      <c r="C20" s="28" t="s">
        <v>17</v>
      </c>
      <c r="D20" s="29">
        <v>40</v>
      </c>
      <c r="E20" s="29">
        <v>140</v>
      </c>
      <c r="F20" s="29">
        <v>18</v>
      </c>
      <c r="G20" s="29">
        <v>20</v>
      </c>
      <c r="H20" s="30">
        <f t="shared" si="1"/>
        <v>36526</v>
      </c>
      <c r="I20" s="30">
        <f t="shared" si="2"/>
        <v>37621</v>
      </c>
      <c r="J20" s="28" t="str">
        <f t="shared" si="3"/>
        <v>18 bis 20 Jahre</v>
      </c>
      <c r="K20" s="28" t="str">
        <f t="shared" si="4"/>
        <v>(2002 - 2000)</v>
      </c>
      <c r="L20" s="28" t="s">
        <v>47</v>
      </c>
      <c r="M20" s="31">
        <v>12</v>
      </c>
    </row>
    <row r="21" spans="2:13" x14ac:dyDescent="0.2">
      <c r="B21" s="27" t="s">
        <v>45</v>
      </c>
      <c r="C21" s="28" t="s">
        <v>48</v>
      </c>
      <c r="D21" s="29">
        <v>10</v>
      </c>
      <c r="E21" s="29">
        <v>110</v>
      </c>
      <c r="F21" s="29">
        <v>21</v>
      </c>
      <c r="G21" s="29">
        <v>49</v>
      </c>
      <c r="H21" s="30">
        <f t="shared" si="1"/>
        <v>25934</v>
      </c>
      <c r="I21" s="30">
        <f t="shared" si="2"/>
        <v>36525</v>
      </c>
      <c r="J21" s="28" t="str">
        <f t="shared" si="3"/>
        <v>21 bis 49 Jahre</v>
      </c>
      <c r="K21" s="28" t="str">
        <f t="shared" si="4"/>
        <v>(1999 - 1971)</v>
      </c>
      <c r="L21" s="28" t="s">
        <v>47</v>
      </c>
      <c r="M21" s="31">
        <v>12</v>
      </c>
    </row>
    <row r="22" spans="2:13" x14ac:dyDescent="0.2">
      <c r="B22" s="27" t="s">
        <v>45</v>
      </c>
      <c r="C22" s="28" t="s">
        <v>15</v>
      </c>
      <c r="D22" s="29">
        <v>11</v>
      </c>
      <c r="E22" s="29">
        <v>111</v>
      </c>
      <c r="F22" s="29">
        <v>21</v>
      </c>
      <c r="G22" s="29">
        <v>120</v>
      </c>
      <c r="H22" s="30">
        <f t="shared" si="1"/>
        <v>1</v>
      </c>
      <c r="I22" s="30">
        <f t="shared" si="2"/>
        <v>36525</v>
      </c>
      <c r="J22" s="28" t="str">
        <f t="shared" si="3"/>
        <v>21 und früher</v>
      </c>
      <c r="K22" s="28" t="str">
        <f t="shared" si="4"/>
        <v>(1999 und früher)</v>
      </c>
      <c r="L22" s="28" t="s">
        <v>47</v>
      </c>
      <c r="M22" s="31">
        <v>12</v>
      </c>
    </row>
    <row r="23" spans="2:13" x14ac:dyDescent="0.2">
      <c r="B23" s="27" t="s">
        <v>45</v>
      </c>
      <c r="C23" s="28" t="s">
        <v>42</v>
      </c>
      <c r="D23" s="29">
        <v>12</v>
      </c>
      <c r="E23" s="29">
        <v>112</v>
      </c>
      <c r="F23" s="29">
        <v>50</v>
      </c>
      <c r="G23" s="29">
        <v>120</v>
      </c>
      <c r="H23" s="30">
        <f t="shared" si="1"/>
        <v>1</v>
      </c>
      <c r="I23" s="30">
        <f t="shared" si="2"/>
        <v>25933</v>
      </c>
      <c r="J23" s="28" t="str">
        <f t="shared" si="3"/>
        <v>50 und früher</v>
      </c>
      <c r="K23" s="28" t="str">
        <f t="shared" si="4"/>
        <v>(1970 und früher)</v>
      </c>
      <c r="L23" s="28" t="s">
        <v>47</v>
      </c>
      <c r="M23" s="31">
        <v>12</v>
      </c>
    </row>
    <row r="24" spans="2:13" x14ac:dyDescent="0.2">
      <c r="B24" s="28"/>
      <c r="D24" s="1"/>
      <c r="E24" s="1"/>
      <c r="F24" s="1"/>
      <c r="G24" s="1"/>
      <c r="H24" s="30"/>
      <c r="I24" s="30"/>
      <c r="J24" s="28"/>
      <c r="K24" s="28"/>
    </row>
    <row r="25" spans="2:13" x14ac:dyDescent="0.2">
      <c r="B25" s="27" t="s">
        <v>49</v>
      </c>
      <c r="C25" s="28" t="s">
        <v>46</v>
      </c>
      <c r="D25" s="29">
        <v>22</v>
      </c>
      <c r="E25" s="29">
        <v>222</v>
      </c>
      <c r="F25" s="29">
        <v>0</v>
      </c>
      <c r="G25" s="29">
        <v>14</v>
      </c>
      <c r="H25" s="30">
        <f t="shared" si="1"/>
        <v>38718</v>
      </c>
      <c r="I25" s="30">
        <f t="shared" si="2"/>
        <v>44196</v>
      </c>
      <c r="J25" s="28" t="str">
        <f t="shared" si="3"/>
        <v>14 Jahre und jünger</v>
      </c>
      <c r="K25" s="28" t="str">
        <f>IF(F25=0,"("&amp;YEAR(H25)&amp;" und jünger)",IF(G25=120,"("&amp;YEAR(I25)&amp;" und früher)","("&amp;YEAR(I25)&amp;" - "&amp;YEAR(H25)&amp;")"))</f>
        <v>(2006 und jünger)</v>
      </c>
      <c r="L25" s="28" t="s">
        <v>33</v>
      </c>
      <c r="M25" s="31">
        <v>8</v>
      </c>
    </row>
    <row r="26" spans="2:13" x14ac:dyDescent="0.2">
      <c r="B26" s="27" t="s">
        <v>49</v>
      </c>
      <c r="C26" s="28" t="s">
        <v>38</v>
      </c>
      <c r="D26" s="29">
        <v>30</v>
      </c>
      <c r="E26" s="29">
        <v>230</v>
      </c>
      <c r="F26" s="29">
        <v>15</v>
      </c>
      <c r="G26" s="29">
        <v>17</v>
      </c>
      <c r="H26" s="30">
        <f t="shared" si="1"/>
        <v>37622</v>
      </c>
      <c r="I26" s="30">
        <f t="shared" si="2"/>
        <v>38717</v>
      </c>
      <c r="J26" s="28" t="str">
        <f t="shared" si="3"/>
        <v>15 bis 17 Jahre</v>
      </c>
      <c r="K26" s="28" t="str">
        <f>IF(F26=0,"("&amp;YEAR(H26)&amp;" und jünger)",IF(G26=120,"("&amp;YEAR(I26)&amp;" und früher)","("&amp;YEAR(I26)&amp;" - "&amp;YEAR(H26)&amp;")"))</f>
        <v>(2005 - 2003)</v>
      </c>
      <c r="L26" s="28" t="s">
        <v>35</v>
      </c>
      <c r="M26" s="31">
        <v>8</v>
      </c>
    </row>
    <row r="27" spans="2:13" x14ac:dyDescent="0.2">
      <c r="B27" s="27" t="s">
        <v>49</v>
      </c>
      <c r="C27" s="28" t="s">
        <v>41</v>
      </c>
      <c r="D27" s="29">
        <v>10</v>
      </c>
      <c r="E27" s="29">
        <v>210</v>
      </c>
      <c r="F27" s="29">
        <v>18</v>
      </c>
      <c r="G27" s="29">
        <v>120</v>
      </c>
      <c r="H27" s="30">
        <f t="shared" si="1"/>
        <v>1</v>
      </c>
      <c r="I27" s="30">
        <f t="shared" si="2"/>
        <v>37621</v>
      </c>
      <c r="J27" s="28" t="str">
        <f t="shared" si="3"/>
        <v>18 und früher</v>
      </c>
      <c r="K27" s="28" t="str">
        <f>IF(F27=0,"("&amp;YEAR(H27)&amp;" und jünger)",IF(G27=120,"("&amp;YEAR(I27)&amp;" und früher)","("&amp;YEAR(I27)&amp;" - "&amp;YEAR(H27)&amp;")"))</f>
        <v>(2002 und früher)</v>
      </c>
      <c r="L27" s="28" t="s">
        <v>44</v>
      </c>
      <c r="M27" s="31">
        <v>12</v>
      </c>
    </row>
    <row r="28" spans="2:13" x14ac:dyDescent="0.2">
      <c r="B28" s="27" t="s">
        <v>49</v>
      </c>
      <c r="C28" s="32" t="s">
        <v>15</v>
      </c>
      <c r="D28" s="1">
        <v>11</v>
      </c>
      <c r="E28" s="1">
        <v>211</v>
      </c>
      <c r="F28" s="29">
        <v>18</v>
      </c>
      <c r="G28" s="29">
        <v>120</v>
      </c>
      <c r="H28" s="30">
        <f t="shared" si="1"/>
        <v>1</v>
      </c>
      <c r="I28" s="30">
        <f t="shared" si="2"/>
        <v>37621</v>
      </c>
      <c r="J28" s="28" t="str">
        <f t="shared" si="3"/>
        <v>18 und früher</v>
      </c>
      <c r="K28" s="28" t="str">
        <f>IF(F28=0,"("&amp;YEAR(H28)&amp;" und jünger)",IF(G28=120,"("&amp;YEAR(I28)&amp;" und früher)","("&amp;YEAR(I28)&amp;" - "&amp;YEAR(H28)&amp;")"))</f>
        <v>(2002 und früher)</v>
      </c>
      <c r="L28" s="28" t="s">
        <v>44</v>
      </c>
      <c r="M28" s="31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meldung_km_WA_im_Freien</vt:lpstr>
      <vt:lpstr>Altersklassen</vt:lpstr>
      <vt:lpstr>Klassen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viech</dc:creator>
  <cp:lastModifiedBy>Thorsten Molt</cp:lastModifiedBy>
  <dcterms:created xsi:type="dcterms:W3CDTF">2007-11-11T01:37:06Z</dcterms:created>
  <dcterms:modified xsi:type="dcterms:W3CDTF">2021-06-28T20:36:42Z</dcterms:modified>
</cp:coreProperties>
</file>